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13_ncr:1_{A407BF54-34A4-49AD-B5D7-F73CC303A54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mall Projects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6" i="1"/>
  <c r="J25" i="1"/>
  <c r="J21" i="1"/>
  <c r="J20" i="1"/>
  <c r="J19" i="1"/>
  <c r="J17" i="1"/>
  <c r="J16" i="1"/>
  <c r="J11" i="1"/>
  <c r="J8" i="1"/>
  <c r="J44" i="1" l="1"/>
  <c r="J47" i="1" s="1"/>
  <c r="J50" i="1" s="1"/>
  <c r="J53" i="1" s="1"/>
</calcChain>
</file>

<file path=xl/sharedStrings.xml><?xml version="1.0" encoding="utf-8"?>
<sst xmlns="http://schemas.openxmlformats.org/spreadsheetml/2006/main" count="134" uniqueCount="116">
  <si>
    <t>Small Projects Calculator
Humboldt Low Impact Development Stormwater Manual</t>
  </si>
  <si>
    <t>Project Information</t>
  </si>
  <si>
    <t>Formulas/Notes</t>
  </si>
  <si>
    <t xml:space="preserve">DMA Name: </t>
  </si>
  <si>
    <t>Total Post-Project Impervious Surface Area (square feet)</t>
  </si>
  <si>
    <t>A</t>
  </si>
  <si>
    <t>square feet</t>
  </si>
  <si>
    <t xml:space="preserve">24 hour  - 85th Percentile Design Storm </t>
  </si>
  <si>
    <t>B</t>
  </si>
  <si>
    <t>inch</t>
  </si>
  <si>
    <r>
      <t xml:space="preserve">B </t>
    </r>
    <r>
      <rPr>
        <sz val="8"/>
        <color theme="1"/>
        <rFont val="Calibri"/>
        <family val="2"/>
        <scheme val="minor"/>
      </rPr>
      <t>= Select Design Storm Value 
(0.65-inch Humboldt Bay Area, 1.3-inch Shelter Cove)</t>
    </r>
  </si>
  <si>
    <r>
      <t xml:space="preserve">Impervious Surface Runoff Value
</t>
    </r>
    <r>
      <rPr>
        <b/>
        <sz val="8"/>
        <color theme="1"/>
        <rFont val="Calibri"/>
        <family val="2"/>
        <scheme val="minor"/>
      </rPr>
      <t>(Potential Stormwater Runoff due to impervious surface area 
and design storm value)</t>
    </r>
  </si>
  <si>
    <t>C</t>
  </si>
  <si>
    <t>Gallons
per 24 hours</t>
  </si>
  <si>
    <r>
      <rPr>
        <b/>
        <sz val="8"/>
        <color rgb="FFFF0000"/>
        <rFont val="Calibri"/>
        <family val="2"/>
        <scheme val="minor"/>
      </rPr>
      <t xml:space="preserve">C </t>
    </r>
    <r>
      <rPr>
        <b/>
        <sz val="8"/>
        <color theme="1"/>
        <rFont val="Calibri"/>
        <family val="2"/>
        <scheme val="minor"/>
      </rPr>
      <t xml:space="preserve">= </t>
    </r>
    <r>
      <rPr>
        <b/>
        <sz val="8"/>
        <color rgb="FF00B050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 xml:space="preserve"> x B x 0.083 x 7.48</t>
    </r>
  </si>
  <si>
    <t>Pervious Self-Retaining Area (SRA) Credit (if applicable, if none enter 0)</t>
  </si>
  <si>
    <t>Self-Retaining Area 
(square feet)</t>
  </si>
  <si>
    <t>SRA Credit</t>
  </si>
  <si>
    <r>
      <rPr>
        <b/>
        <sz val="8"/>
        <color rgb="FFFF0000"/>
        <rFont val="Calibri"/>
        <family val="2"/>
        <scheme val="minor"/>
      </rPr>
      <t>SRA Credi</t>
    </r>
    <r>
      <rPr>
        <sz val="8"/>
        <color rgb="FFFF0000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Self-Retaining Area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x Multiplier 
</t>
    </r>
    <r>
      <rPr>
        <sz val="8"/>
        <color theme="1"/>
        <rFont val="Calibri"/>
        <family val="2"/>
        <scheme val="minor"/>
      </rPr>
      <t xml:space="preserve"> Select </t>
    </r>
    <r>
      <rPr>
        <b/>
        <sz val="8"/>
        <color theme="1"/>
        <rFont val="Calibri"/>
        <family val="2"/>
        <scheme val="minor"/>
      </rPr>
      <t>Multiplier</t>
    </r>
    <r>
      <rPr>
        <sz val="8"/>
        <color theme="1"/>
        <rFont val="Calibri"/>
        <family val="2"/>
        <scheme val="minor"/>
      </rPr>
      <t xml:space="preserve"> (3.5 Humboldt Bay Area, 1.3 Shelter Cove)</t>
    </r>
  </si>
  <si>
    <t>Site Design Measure Credits</t>
  </si>
  <si>
    <t>Tree Planting and Preservation</t>
  </si>
  <si>
    <t>New Trees</t>
  </si>
  <si>
    <t># of trees</t>
  </si>
  <si>
    <t>100 square feet per deciduous tree</t>
  </si>
  <si>
    <t>D</t>
  </si>
  <si>
    <t>E</t>
  </si>
  <si>
    <r>
      <rPr>
        <b/>
        <sz val="8"/>
        <color rgb="FFFF0000"/>
        <rFont val="Calibri"/>
        <family val="2"/>
        <scheme val="minor"/>
      </rPr>
      <t>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rgb="FF00B050"/>
        <rFont val="Calibri"/>
        <family val="2"/>
        <scheme val="minor"/>
      </rPr>
      <t>D</t>
    </r>
    <r>
      <rPr>
        <b/>
        <sz val="8"/>
        <color theme="1"/>
        <rFont val="Calibri"/>
        <family val="2"/>
        <scheme val="minor"/>
      </rPr>
      <t xml:space="preserve"> x 100</t>
    </r>
  </si>
  <si>
    <t>200 square feet per evergreen tree</t>
  </si>
  <si>
    <t>F</t>
  </si>
  <si>
    <t>G</t>
  </si>
  <si>
    <r>
      <rPr>
        <b/>
        <sz val="8"/>
        <color rgb="FFFF0000"/>
        <rFont val="Calibri"/>
        <family val="2"/>
        <scheme val="minor"/>
      </rPr>
      <t>G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rgb="FF00B050"/>
        <rFont val="Calibri"/>
        <family val="2"/>
        <scheme val="minor"/>
      </rPr>
      <t>F</t>
    </r>
    <r>
      <rPr>
        <b/>
        <sz val="8"/>
        <color theme="1"/>
        <rFont val="Calibri"/>
        <family val="2"/>
        <scheme val="minor"/>
      </rPr>
      <t xml:space="preserve"> x 200</t>
    </r>
  </si>
  <si>
    <t>Existing Trees (Credit for 50% of existing canopy area)</t>
  </si>
  <si>
    <t>Canopy diameter 
(feet)</t>
  </si>
  <si>
    <t>Tree #1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</si>
  <si>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1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</si>
  <si>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1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</si>
  <si>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 xml:space="preserve">1 </t>
    </r>
    <r>
      <rPr>
        <b/>
        <sz val="8"/>
        <color rgb="FFFF0000"/>
        <rFont val="Calibri"/>
        <family val="2"/>
        <scheme val="minor"/>
      </rPr>
      <t>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1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</si>
  <si>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Tree #2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</si>
  <si>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2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</si>
  <si>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2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</si>
  <si>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</si>
  <si>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Tree #3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</si>
  <si>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3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</si>
  <si>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3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</si>
  <si>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>3</t>
    </r>
    <r>
      <rPr>
        <b/>
        <sz val="8"/>
        <color rgb="FFFF0000"/>
        <rFont val="Calibri"/>
        <family val="2"/>
        <scheme val="minor"/>
      </rPr>
      <t xml:space="preserve"> 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3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</si>
  <si>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Rain Barrel or Cisterns (55 gallon minimum)</t>
  </si>
  <si>
    <t>Square foot credit per gallon 
based on 24-hour, 85th Percentile Design Storm</t>
  </si>
  <si>
    <t>K</t>
  </si>
  <si>
    <r>
      <rPr>
        <b/>
        <sz val="8"/>
        <color theme="1"/>
        <rFont val="Calibri"/>
        <family val="2"/>
        <scheme val="minor"/>
      </rPr>
      <t>K</t>
    </r>
    <r>
      <rPr>
        <sz val="8"/>
        <color theme="1"/>
        <rFont val="Calibri"/>
        <family val="2"/>
        <scheme val="minor"/>
      </rPr>
      <t xml:space="preserve"> = Select square foot credit per gallon 
(2.48 Humboldt Bay Area, 1.24 Shelter Cove)</t>
    </r>
  </si>
  <si>
    <t>Gallons</t>
  </si>
  <si>
    <t>Rain Barrels</t>
  </si>
  <si>
    <t>L</t>
  </si>
  <si>
    <t>M</t>
  </si>
  <si>
    <r>
      <rPr>
        <b/>
        <sz val="8"/>
        <color rgb="FFFF0000"/>
        <rFont val="Calibri"/>
        <family val="2"/>
        <scheme val="minor"/>
      </rPr>
      <t>M</t>
    </r>
    <r>
      <rPr>
        <b/>
        <sz val="8"/>
        <color theme="1"/>
        <rFont val="Calibri"/>
        <family val="2"/>
        <scheme val="minor"/>
      </rPr>
      <t xml:space="preserve"> =</t>
    </r>
    <r>
      <rPr>
        <b/>
        <sz val="8"/>
        <color rgb="FF00B050"/>
        <rFont val="Calibri"/>
        <family val="2"/>
        <scheme val="minor"/>
      </rPr>
      <t xml:space="preserve"> L</t>
    </r>
    <r>
      <rPr>
        <b/>
        <sz val="8"/>
        <color theme="1"/>
        <rFont val="Calibri"/>
        <family val="2"/>
        <scheme val="minor"/>
      </rPr>
      <t xml:space="preserve"> x K</t>
    </r>
  </si>
  <si>
    <t>Cisterns</t>
  </si>
  <si>
    <t>N</t>
  </si>
  <si>
    <t>O</t>
  </si>
  <si>
    <r>
      <rPr>
        <b/>
        <sz val="8"/>
        <color rgb="FFFF0000"/>
        <rFont val="Calibri"/>
        <family val="2"/>
        <scheme val="minor"/>
      </rPr>
      <t>O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N</t>
    </r>
    <r>
      <rPr>
        <b/>
        <sz val="8"/>
        <color theme="1"/>
        <rFont val="Calibri"/>
        <family val="2"/>
        <scheme val="minor"/>
      </rPr>
      <t xml:space="preserve"> x K</t>
    </r>
  </si>
  <si>
    <r>
      <t>Infiltration Trench/Basin (55 gallon minimum ~ 21 ft</t>
    </r>
    <r>
      <rPr>
        <b/>
        <vertAlign val="superscript"/>
        <sz val="9"/>
        <color theme="1"/>
        <rFont val="Calibri"/>
        <family val="2"/>
        <scheme val="minor"/>
      </rPr>
      <t>3**</t>
    </r>
    <r>
      <rPr>
        <b/>
        <sz val="9"/>
        <color theme="1"/>
        <rFont val="Calibri"/>
        <family val="2"/>
        <scheme val="minor"/>
      </rPr>
      <t>)</t>
    </r>
  </si>
  <si>
    <t>cubic feet</t>
  </si>
  <si>
    <r>
      <t>volume(ft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 = length x width x depth</t>
    </r>
  </si>
  <si>
    <t>P</t>
  </si>
  <si>
    <t>Q</t>
  </si>
  <si>
    <r>
      <t xml:space="preserve">Q = </t>
    </r>
    <r>
      <rPr>
        <b/>
        <sz val="8"/>
        <color rgb="FF00B050"/>
        <rFont val="Calibri"/>
        <family val="2"/>
        <scheme val="minor"/>
      </rPr>
      <t>P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K x 7.48</t>
    </r>
  </si>
  <si>
    <t>porosity (approximate %)</t>
  </si>
  <si>
    <t>R</t>
  </si>
  <si>
    <t>Impervious Area Disconnection</t>
  </si>
  <si>
    <t>S</t>
  </si>
  <si>
    <r>
      <rPr>
        <b/>
        <sz val="8"/>
        <color rgb="FF00B050"/>
        <rFont val="Calibri"/>
        <family val="2"/>
        <scheme val="minor"/>
      </rPr>
      <t>S</t>
    </r>
    <r>
      <rPr>
        <b/>
        <sz val="8"/>
        <color theme="1"/>
        <rFont val="Calibri"/>
        <family val="2"/>
        <scheme val="minor"/>
      </rPr>
      <t xml:space="preserve"> =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Enter square foot value</t>
    </r>
  </si>
  <si>
    <t>Soil Quality Improvement</t>
  </si>
  <si>
    <t>Credit per square foot of soil quality improvement</t>
  </si>
  <si>
    <t>T</t>
  </si>
  <si>
    <r>
      <rPr>
        <b/>
        <sz val="8"/>
        <color rgb="FF00B050"/>
        <rFont val="Calibri"/>
        <family val="2"/>
        <scheme val="minor"/>
      </rPr>
      <t xml:space="preserve">T </t>
    </r>
    <r>
      <rPr>
        <b/>
        <sz val="8"/>
        <color theme="1"/>
        <rFont val="Calibri"/>
        <family val="2"/>
        <scheme val="minor"/>
      </rPr>
      <t>=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Enter square foot value</t>
    </r>
  </si>
  <si>
    <t>Green Roof</t>
  </si>
  <si>
    <t>Credit per square foot of green roof installation</t>
  </si>
  <si>
    <t>U</t>
  </si>
  <si>
    <r>
      <rPr>
        <b/>
        <sz val="8"/>
        <color rgb="FF00B050"/>
        <rFont val="Calibri"/>
        <family val="2"/>
        <scheme val="minor"/>
      </rPr>
      <t>U</t>
    </r>
    <r>
      <rPr>
        <b/>
        <sz val="8"/>
        <color theme="1"/>
        <rFont val="Calibri"/>
        <family val="2"/>
        <scheme val="minor"/>
      </rPr>
      <t xml:space="preserve"> = </t>
    </r>
    <r>
      <rPr>
        <sz val="6"/>
        <color theme="1"/>
        <rFont val="Calibri"/>
        <family val="2"/>
        <scheme val="minor"/>
      </rPr>
      <t>Enter square foot value</t>
    </r>
  </si>
  <si>
    <t>PPPP (Porous Asphalt, Pervious Concrete, Permeable Pavers)</t>
  </si>
  <si>
    <t>Credit per square foot installed</t>
  </si>
  <si>
    <t>V</t>
  </si>
  <si>
    <r>
      <rPr>
        <b/>
        <sz val="8"/>
        <color rgb="FF00B050"/>
        <rFont val="Calibri"/>
        <family val="2"/>
        <scheme val="minor"/>
      </rPr>
      <t>V</t>
    </r>
    <r>
      <rPr>
        <b/>
        <sz val="8"/>
        <color theme="1"/>
        <rFont val="Calibri"/>
        <family val="2"/>
        <scheme val="minor"/>
      </rPr>
      <t xml:space="preserve"> = </t>
    </r>
    <r>
      <rPr>
        <sz val="6"/>
        <color theme="1"/>
        <rFont val="Calibri"/>
        <family val="2"/>
        <scheme val="minor"/>
      </rPr>
      <t>Enter square foot value</t>
    </r>
  </si>
  <si>
    <t>Vegetated Swales</t>
  </si>
  <si>
    <t>Credit per square foot of vegetated swale</t>
  </si>
  <si>
    <t>W</t>
  </si>
  <si>
    <r>
      <rPr>
        <b/>
        <sz val="8"/>
        <color rgb="FF00B050"/>
        <rFont val="Calibri"/>
        <family val="2"/>
        <scheme val="minor"/>
      </rPr>
      <t xml:space="preserve">W </t>
    </r>
    <r>
      <rPr>
        <b/>
        <sz val="8"/>
        <color theme="1"/>
        <rFont val="Calibri"/>
        <family val="2"/>
        <scheme val="minor"/>
      </rPr>
      <t xml:space="preserve">= </t>
    </r>
    <r>
      <rPr>
        <sz val="6"/>
        <color theme="1"/>
        <rFont val="Calibri"/>
        <family val="2"/>
        <scheme val="minor"/>
      </rPr>
      <t>Enter square foot value</t>
    </r>
  </si>
  <si>
    <t>Stream Setbacks and Buffers</t>
  </si>
  <si>
    <r>
      <t>Credit per square foot of stream setback and buffer</t>
    </r>
    <r>
      <rPr>
        <vertAlign val="superscript"/>
        <sz val="9"/>
        <color theme="1"/>
        <rFont val="Calibri"/>
        <family val="2"/>
        <scheme val="minor"/>
      </rPr>
      <t>#</t>
    </r>
  </si>
  <si>
    <t>X</t>
  </si>
  <si>
    <r>
      <rPr>
        <b/>
        <sz val="8"/>
        <color rgb="FF00B050"/>
        <rFont val="Calibri"/>
        <family val="2"/>
        <scheme val="minor"/>
      </rPr>
      <t xml:space="preserve">X </t>
    </r>
    <r>
      <rPr>
        <b/>
        <sz val="8"/>
        <color theme="1"/>
        <rFont val="Calibri"/>
        <family val="2"/>
        <scheme val="minor"/>
      </rPr>
      <t xml:space="preserve">= </t>
    </r>
    <r>
      <rPr>
        <sz val="6"/>
        <color theme="1"/>
        <rFont val="Calibri"/>
        <family val="2"/>
        <scheme val="minor"/>
      </rPr>
      <t>Enter square foot value</t>
    </r>
  </si>
  <si>
    <t>Credits Total</t>
  </si>
  <si>
    <t>Y</t>
  </si>
  <si>
    <r>
      <rPr>
        <b/>
        <sz val="8"/>
        <color rgb="FFFF0000"/>
        <rFont val="Calibri"/>
        <family val="2"/>
        <scheme val="minor"/>
      </rPr>
      <t>Y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FF0000"/>
        <rFont val="Calibri"/>
        <family val="2"/>
        <scheme val="minor"/>
      </rPr>
      <t>SRA Credit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E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G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+ 
</t>
    </r>
    <r>
      <rPr>
        <b/>
        <sz val="8"/>
        <color rgb="FFFF0000"/>
        <rFont val="Calibri"/>
        <family val="2"/>
        <scheme val="minor"/>
      </rPr>
      <t>M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 xml:space="preserve">O </t>
    </r>
    <r>
      <rPr>
        <b/>
        <sz val="8"/>
        <color theme="1"/>
        <rFont val="Calibri"/>
        <family val="2"/>
        <scheme val="minor"/>
      </rPr>
      <t xml:space="preserve">+ </t>
    </r>
    <r>
      <rPr>
        <b/>
        <sz val="8"/>
        <color rgb="FFFF0000"/>
        <rFont val="Calibri"/>
        <family val="2"/>
        <scheme val="minor"/>
      </rPr>
      <t>Q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00B050"/>
        <rFont val="Calibri"/>
        <family val="2"/>
        <scheme val="minor"/>
      </rPr>
      <t xml:space="preserve"> S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00B050"/>
        <rFont val="Calibri"/>
        <family val="2"/>
        <scheme val="minor"/>
      </rPr>
      <t>T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00B050"/>
        <rFont val="Calibri"/>
        <family val="2"/>
        <scheme val="minor"/>
      </rPr>
      <t>U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00B050"/>
        <rFont val="Calibri"/>
        <family val="2"/>
        <scheme val="minor"/>
      </rPr>
      <t xml:space="preserve"> V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00B050"/>
        <rFont val="Calibri"/>
        <family val="2"/>
        <scheme val="minor"/>
      </rPr>
      <t>W + X</t>
    </r>
  </si>
  <si>
    <t>Post-Project Impervious Surface Area minus 
Site Design Measure Credits</t>
  </si>
  <si>
    <t>Z</t>
  </si>
  <si>
    <r>
      <rPr>
        <b/>
        <sz val="8"/>
        <color rgb="FFFF0000"/>
        <rFont val="Calibri"/>
        <family val="2"/>
        <scheme val="minor"/>
      </rPr>
      <t>Z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 xml:space="preserve"> - </t>
    </r>
    <r>
      <rPr>
        <b/>
        <sz val="8"/>
        <color rgb="FFFF0000"/>
        <rFont val="Calibri"/>
        <family val="2"/>
        <scheme val="minor"/>
      </rPr>
      <t>Y</t>
    </r>
  </si>
  <si>
    <r>
      <t xml:space="preserve">NEW Impervious Surface Runoff Value
</t>
    </r>
    <r>
      <rPr>
        <b/>
        <sz val="8"/>
        <color theme="1"/>
        <rFont val="Calibri"/>
        <family val="2"/>
        <scheme val="minor"/>
      </rPr>
      <t>(Potential Stormwater Runoff due to impervious surface area 
and design storm after implementation of Site Design Measures)</t>
    </r>
  </si>
  <si>
    <t>AA</t>
  </si>
  <si>
    <r>
      <rPr>
        <b/>
        <sz val="8"/>
        <color rgb="FFFF0000"/>
        <rFont val="Calibri"/>
        <family val="2"/>
        <scheme val="minor"/>
      </rPr>
      <t>AA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FF0000"/>
        <rFont val="Calibri"/>
        <family val="2"/>
        <scheme val="minor"/>
      </rPr>
      <t>Z</t>
    </r>
    <r>
      <rPr>
        <b/>
        <sz val="8"/>
        <color theme="1"/>
        <rFont val="Calibri"/>
        <family val="2"/>
        <scheme val="minor"/>
      </rPr>
      <t xml:space="preserve"> 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B</t>
    </r>
    <r>
      <rPr>
        <b/>
        <sz val="8"/>
        <color theme="1"/>
        <rFont val="Calibri"/>
        <family val="2"/>
        <scheme val="minor"/>
      </rPr>
      <t xml:space="preserve"> x 0.083 x 7.48</t>
    </r>
  </si>
  <si>
    <t>Percent reduction in Impervious Surface Runoff Value*</t>
  </si>
  <si>
    <t>BB</t>
  </si>
  <si>
    <t>%</t>
  </si>
  <si>
    <r>
      <rPr>
        <b/>
        <sz val="8"/>
        <color rgb="FFFF0000"/>
        <rFont val="Calibri"/>
        <family val="2"/>
        <scheme val="minor"/>
      </rPr>
      <t xml:space="preserve">BB </t>
    </r>
    <r>
      <rPr>
        <b/>
        <sz val="8"/>
        <color theme="1"/>
        <rFont val="Calibri"/>
        <family val="2"/>
        <scheme val="minor"/>
      </rPr>
      <t>= ((</t>
    </r>
    <r>
      <rPr>
        <b/>
        <sz val="8"/>
        <color rgb="FFFF0000"/>
        <rFont val="Calibri"/>
        <family val="2"/>
        <scheme val="minor"/>
      </rPr>
      <t>C</t>
    </r>
    <r>
      <rPr>
        <b/>
        <sz val="8"/>
        <color theme="1"/>
        <rFont val="Calibri"/>
        <family val="2"/>
        <scheme val="minor"/>
      </rPr>
      <t xml:space="preserve"> - </t>
    </r>
    <r>
      <rPr>
        <b/>
        <sz val="8"/>
        <color rgb="FFFF0000"/>
        <rFont val="Calibri"/>
        <family val="2"/>
        <scheme val="minor"/>
      </rPr>
      <t xml:space="preserve">AA </t>
    </r>
    <r>
      <rPr>
        <b/>
        <sz val="8"/>
        <color theme="1"/>
        <rFont val="Calibri"/>
        <family val="2"/>
        <scheme val="minor"/>
      </rPr>
      <t xml:space="preserve">) / </t>
    </r>
    <r>
      <rPr>
        <b/>
        <sz val="8"/>
        <color rgb="FFFF0000"/>
        <rFont val="Calibri"/>
        <family val="2"/>
        <scheme val="minor"/>
      </rPr>
      <t>C</t>
    </r>
    <r>
      <rPr>
        <b/>
        <sz val="8"/>
        <color theme="1"/>
        <rFont val="Calibri"/>
        <family val="2"/>
        <scheme val="minor"/>
      </rPr>
      <t xml:space="preserve"> ) x 100%</t>
    </r>
  </si>
  <si>
    <r>
      <t xml:space="preserve">*The MS4 General Permit requires a calculation of the project runoff reduction resulting from the use of site design measures.
  However, there is no numeric standard or target for runoff reduction required for </t>
    </r>
    <r>
      <rPr>
        <b/>
        <u/>
        <sz val="9"/>
        <color theme="1"/>
        <rFont val="Calibri"/>
        <family val="2"/>
        <scheme val="minor"/>
      </rPr>
      <t>Small Projects.</t>
    </r>
  </si>
  <si>
    <t>**Infiltration Trench/Basin calculations are based on porosity (35%). Increased trench dimensions (volume) are required to meet 55 gallon minimum capacity.</t>
  </si>
  <si>
    <t>Green</t>
  </si>
  <si>
    <t>Fill In [Enter Value]</t>
  </si>
  <si>
    <t>Conversions Used:</t>
  </si>
  <si>
    <t>Red</t>
  </si>
  <si>
    <t>Calculated Value</t>
  </si>
  <si>
    <t>1 inch = 0.083 feet</t>
  </si>
  <si>
    <t>Black</t>
  </si>
  <si>
    <t>Fixed Value/Selectable Value</t>
  </si>
  <si>
    <t>1 cubic foot = 7.48 gallons</t>
  </si>
  <si>
    <t>Small Projects Calculator, Version 2.0 - June 29, 2016</t>
  </si>
  <si>
    <t>#  check with agency with project area jurisdiction for requirements</t>
  </si>
  <si>
    <t>Credit per square foot of impervious area feeding into pervious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</si>
</sst>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9"/>
      <color rgb="FF00B050"/>
      <name val="Calibri"/>
      <family val="2"/>
      <scheme val="minor"/>
    </font>
    <font>
      <b/>
      <vertAlign val="subscript"/>
      <sz val="9"/>
      <color rgb="FFFF0000"/>
      <name val="Calibri"/>
      <family val="2"/>
      <scheme val="minor"/>
    </font>
    <font>
      <b/>
      <vertAlign val="subscript"/>
      <sz val="8"/>
      <color rgb="FFFF0000"/>
      <name val="Calibri"/>
      <family val="2"/>
      <scheme val="minor"/>
    </font>
    <font>
      <b/>
      <vertAlign val="subscript"/>
      <sz val="8"/>
      <color rgb="FF00B050"/>
      <name val="Calibri"/>
      <family val="2"/>
      <scheme val="minor"/>
    </font>
    <font>
      <b/>
      <vertAlign val="superscript"/>
      <sz val="8"/>
      <color rgb="FFFF0000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2" borderId="0" xfId="0" applyFill="1"/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8" fillId="0" borderId="13" xfId="0" quotePrefix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2" fontId="9" fillId="3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1" fontId="9" fillId="0" borderId="2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5" fillId="3" borderId="25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vertical="center"/>
    </xf>
    <xf numFmtId="2" fontId="7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9" fontId="7" fillId="0" borderId="14" xfId="1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6" fillId="3" borderId="29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164" fontId="9" fillId="3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2" fontId="7" fillId="3" borderId="11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2" fontId="9" fillId="3" borderId="11" xfId="0" applyNumberFormat="1" applyFont="1" applyFill="1" applyBorder="1" applyAlignment="1" applyProtection="1">
      <alignment horizontal="center" vertical="center"/>
    </xf>
    <xf numFmtId="2" fontId="7" fillId="3" borderId="14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8" fillId="0" borderId="13" xfId="0" quotePrefix="1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1" fontId="9" fillId="3" borderId="11" xfId="0" applyNumberFormat="1" applyFont="1" applyFill="1" applyBorder="1" applyAlignment="1" applyProtection="1">
      <alignment horizontal="center" vertical="center"/>
    </xf>
    <xf numFmtId="1" fontId="9" fillId="0" borderId="15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vertical="center"/>
    </xf>
    <xf numFmtId="1" fontId="9" fillId="0" borderId="31" xfId="0" applyNumberFormat="1" applyFont="1" applyBorder="1" applyAlignment="1" applyProtection="1">
      <alignment horizontal="center" vertical="center"/>
    </xf>
    <xf numFmtId="1" fontId="9" fillId="0" borderId="26" xfId="0" applyNumberFormat="1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1" fontId="9" fillId="0" borderId="8" xfId="0" applyNumberFormat="1" applyFont="1" applyBorder="1" applyAlignment="1" applyProtection="1">
      <alignment horizontal="center" vertical="center"/>
    </xf>
    <xf numFmtId="1" fontId="9" fillId="0" borderId="33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horizontal="left" vertical="center" wrapText="1"/>
    </xf>
    <xf numFmtId="0" fontId="8" fillId="0" borderId="32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1" fontId="9" fillId="0" borderId="23" xfId="0" applyNumberFormat="1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</xf>
    <xf numFmtId="0" fontId="8" fillId="0" borderId="32" xfId="0" quotePrefix="1" applyFont="1" applyBorder="1" applyAlignment="1" applyProtection="1">
      <alignment vertical="center"/>
    </xf>
    <xf numFmtId="1" fontId="9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8" fillId="0" borderId="9" xfId="0" quotePrefix="1" applyFont="1" applyBorder="1" applyAlignment="1" applyProtection="1">
      <alignment vertic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164" fontId="9" fillId="0" borderId="15" xfId="1" applyNumberFormat="1" applyFont="1" applyBorder="1" applyAlignment="1" applyProtection="1">
      <alignment horizontal="center" vertical="center"/>
    </xf>
    <xf numFmtId="9" fontId="25" fillId="0" borderId="34" xfId="1" applyNumberFormat="1" applyFont="1" applyBorder="1" applyAlignment="1" applyProtection="1">
      <alignment horizontal="center" vertical="center"/>
    </xf>
    <xf numFmtId="9" fontId="9" fillId="3" borderId="11" xfId="1" applyNumberFormat="1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vertical="center"/>
    </xf>
    <xf numFmtId="0" fontId="9" fillId="3" borderId="15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left" vertical="center"/>
    </xf>
    <xf numFmtId="0" fontId="21" fillId="3" borderId="41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horizontal="center" vertical="center"/>
    </xf>
    <xf numFmtId="0" fontId="24" fillId="3" borderId="31" xfId="0" applyFont="1" applyFill="1" applyBorder="1" applyAlignment="1" applyProtection="1">
      <alignment horizontal="left" vertical="center"/>
    </xf>
    <xf numFmtId="0" fontId="4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4" fillId="3" borderId="43" xfId="0" applyFont="1" applyFill="1" applyBorder="1" applyAlignment="1" applyProtection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104775</xdr:rowOff>
    </xdr:from>
    <xdr:to>
      <xdr:col>5</xdr:col>
      <xdr:colOff>57150</xdr:colOff>
      <xdr:row>26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EE26B4C-BDCB-4EDB-AB80-FEA0BDE4D052}"/>
            </a:ext>
          </a:extLst>
        </xdr:cNvPr>
        <xdr:cNvCxnSpPr/>
      </xdr:nvCxnSpPr>
      <xdr:spPr>
        <a:xfrm>
          <a:off x="19050" y="5848350"/>
          <a:ext cx="2667000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114300</xdr:rowOff>
    </xdr:from>
    <xdr:to>
      <xdr:col>3</xdr:col>
      <xdr:colOff>57150</xdr:colOff>
      <xdr:row>27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85AD8C4-0532-4106-B514-7D872122C6A2}"/>
            </a:ext>
          </a:extLst>
        </xdr:cNvPr>
        <xdr:cNvCxnSpPr/>
      </xdr:nvCxnSpPr>
      <xdr:spPr>
        <a:xfrm flipV="1">
          <a:off x="0" y="6048375"/>
          <a:ext cx="1885950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28</xdr:row>
      <xdr:rowOff>104775</xdr:rowOff>
    </xdr:from>
    <xdr:to>
      <xdr:col>2</xdr:col>
      <xdr:colOff>142875</xdr:colOff>
      <xdr:row>28</xdr:row>
      <xdr:rowOff>104776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07A3DC2-E7C0-42F0-A1E8-601F5834F195}"/>
            </a:ext>
          </a:extLst>
        </xdr:cNvPr>
        <xdr:cNvCxnSpPr/>
      </xdr:nvCxnSpPr>
      <xdr:spPr>
        <a:xfrm flipV="1">
          <a:off x="28575" y="6229350"/>
          <a:ext cx="13335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28</xdr:row>
      <xdr:rowOff>104775</xdr:rowOff>
    </xdr:from>
    <xdr:to>
      <xdr:col>7</xdr:col>
      <xdr:colOff>9525</xdr:colOff>
      <xdr:row>28</xdr:row>
      <xdr:rowOff>104776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2BF3C2C-E9EF-4DEA-8353-547CCFCFC568}"/>
            </a:ext>
          </a:extLst>
        </xdr:cNvPr>
        <xdr:cNvCxnSpPr/>
      </xdr:nvCxnSpPr>
      <xdr:spPr>
        <a:xfrm>
          <a:off x="3248025" y="6229350"/>
          <a:ext cx="6096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27</xdr:row>
      <xdr:rowOff>104775</xdr:rowOff>
    </xdr:from>
    <xdr:to>
      <xdr:col>7</xdr:col>
      <xdr:colOff>9525</xdr:colOff>
      <xdr:row>27</xdr:row>
      <xdr:rowOff>104776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357AD061-4858-479E-A6D5-4E19AD14657E}"/>
            </a:ext>
          </a:extLst>
        </xdr:cNvPr>
        <xdr:cNvCxnSpPr/>
      </xdr:nvCxnSpPr>
      <xdr:spPr>
        <a:xfrm>
          <a:off x="3248025" y="6038850"/>
          <a:ext cx="6096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485775</xdr:colOff>
      <xdr:row>27</xdr:row>
      <xdr:rowOff>95250</xdr:rowOff>
    </xdr:from>
    <xdr:to>
      <xdr:col>10</xdr:col>
      <xdr:colOff>57150</xdr:colOff>
      <xdr:row>27</xdr:row>
      <xdr:rowOff>95251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ECA497E5-DAAA-401E-991D-F060AA8E434F}"/>
            </a:ext>
          </a:extLst>
        </xdr:cNvPr>
        <xdr:cNvCxnSpPr/>
      </xdr:nvCxnSpPr>
      <xdr:spPr>
        <a:xfrm>
          <a:off x="4371975" y="6029325"/>
          <a:ext cx="6096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27</xdr:row>
      <xdr:rowOff>95250</xdr:rowOff>
    </xdr:from>
    <xdr:to>
      <xdr:col>12</xdr:col>
      <xdr:colOff>819150</xdr:colOff>
      <xdr:row>27</xdr:row>
      <xdr:rowOff>104775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8CBC91A-1816-4838-9C1E-DAD192F03644}"/>
            </a:ext>
          </a:extLst>
        </xdr:cNvPr>
        <xdr:cNvCxnSpPr/>
      </xdr:nvCxnSpPr>
      <xdr:spPr>
        <a:xfrm flipV="1">
          <a:off x="5629275" y="6029325"/>
          <a:ext cx="771525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26</xdr:row>
      <xdr:rowOff>114300</xdr:rowOff>
    </xdr:from>
    <xdr:to>
      <xdr:col>7</xdr:col>
      <xdr:colOff>19050</xdr:colOff>
      <xdr:row>26</xdr:row>
      <xdr:rowOff>114301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0E47146-4ADA-4963-8FC9-6E5AB16C9A43}"/>
            </a:ext>
          </a:extLst>
        </xdr:cNvPr>
        <xdr:cNvCxnSpPr/>
      </xdr:nvCxnSpPr>
      <xdr:spPr>
        <a:xfrm>
          <a:off x="3257550" y="5857875"/>
          <a:ext cx="6096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55</xdr:row>
      <xdr:rowOff>95250</xdr:rowOff>
    </xdr:from>
    <xdr:to>
      <xdr:col>12</xdr:col>
      <xdr:colOff>1876425</xdr:colOff>
      <xdr:row>55</xdr:row>
      <xdr:rowOff>104777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765B235-F50E-4670-B796-9641F16AACD0}"/>
            </a:ext>
          </a:extLst>
        </xdr:cNvPr>
        <xdr:cNvCxnSpPr/>
      </xdr:nvCxnSpPr>
      <xdr:spPr>
        <a:xfrm flipV="1">
          <a:off x="57150" y="10906125"/>
          <a:ext cx="7400925" cy="9527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workbookViewId="0">
      <selection activeCell="A38" sqref="A38:K38"/>
    </sheetView>
  </sheetViews>
  <sheetFormatPr defaultRowHeight="15" x14ac:dyDescent="0.25"/>
  <cols>
    <col min="1" max="4" width="9.140625" style="1"/>
    <col min="5" max="5" width="2.85546875" style="1" customWidth="1"/>
    <col min="6" max="7" width="9.140625" style="1"/>
    <col min="8" max="8" width="0.5703125" style="1" customWidth="1"/>
    <col min="9" max="9" width="7.5703125" style="1" customWidth="1"/>
    <col min="10" max="10" width="8.28515625" style="1" customWidth="1"/>
    <col min="11" max="11" width="9.140625" style="1"/>
    <col min="12" max="12" width="0.7109375" style="1" customWidth="1"/>
    <col min="13" max="13" width="42" style="1" customWidth="1"/>
    <col min="14" max="16384" width="9.140625" style="1"/>
  </cols>
  <sheetData>
    <row r="1" spans="1:13" ht="30" customHeight="1" thickBo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5.75" thickTop="1" x14ac:dyDescent="0.25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0"/>
      <c r="K2" s="110"/>
      <c r="L2" s="108"/>
      <c r="M2" s="2" t="s">
        <v>2</v>
      </c>
    </row>
    <row r="3" spans="1:13" x14ac:dyDescent="0.25">
      <c r="A3" s="114" t="s">
        <v>3</v>
      </c>
      <c r="B3" s="115"/>
      <c r="C3" s="115"/>
      <c r="D3" s="115"/>
      <c r="E3" s="115"/>
      <c r="F3" s="115"/>
      <c r="G3" s="115"/>
      <c r="H3" s="115"/>
      <c r="I3" s="115"/>
      <c r="J3" s="111"/>
      <c r="K3" s="111"/>
      <c r="L3" s="109"/>
      <c r="M3" s="3"/>
    </row>
    <row r="4" spans="1:13" ht="17.25" customHeight="1" x14ac:dyDescent="0.25">
      <c r="A4" s="116" t="s">
        <v>4</v>
      </c>
      <c r="B4" s="117"/>
      <c r="C4" s="117"/>
      <c r="D4" s="117"/>
      <c r="E4" s="117"/>
      <c r="F4" s="117"/>
      <c r="G4" s="117"/>
      <c r="H4" s="117"/>
      <c r="I4" s="118" t="s">
        <v>5</v>
      </c>
      <c r="J4" s="5"/>
      <c r="K4" s="6" t="s">
        <v>6</v>
      </c>
      <c r="L4" s="71"/>
      <c r="M4" s="8"/>
    </row>
    <row r="5" spans="1:13" hidden="1" x14ac:dyDescent="0.25">
      <c r="A5" s="119"/>
      <c r="B5" s="120"/>
      <c r="C5" s="120"/>
      <c r="D5" s="121"/>
      <c r="E5" s="121"/>
      <c r="F5" s="121"/>
      <c r="G5" s="121"/>
      <c r="H5" s="121"/>
      <c r="I5" s="118"/>
      <c r="J5" s="9"/>
      <c r="K5" s="6"/>
      <c r="L5" s="71"/>
      <c r="M5" s="8"/>
    </row>
    <row r="6" spans="1:13" ht="33.75" x14ac:dyDescent="0.25">
      <c r="A6" s="116" t="s">
        <v>7</v>
      </c>
      <c r="B6" s="117"/>
      <c r="C6" s="117"/>
      <c r="D6" s="117"/>
      <c r="E6" s="117"/>
      <c r="F6" s="117"/>
      <c r="G6" s="117"/>
      <c r="H6" s="117"/>
      <c r="I6" s="122" t="s">
        <v>8</v>
      </c>
      <c r="J6" s="128">
        <v>0.65</v>
      </c>
      <c r="K6" s="129" t="s">
        <v>9</v>
      </c>
      <c r="L6" s="130"/>
      <c r="M6" s="131" t="s">
        <v>10</v>
      </c>
    </row>
    <row r="7" spans="1:13" ht="2.25" customHeight="1" x14ac:dyDescent="0.25">
      <c r="A7" s="123"/>
      <c r="B7" s="124"/>
      <c r="C7" s="124"/>
      <c r="D7" s="124"/>
      <c r="E7" s="124"/>
      <c r="F7" s="124"/>
      <c r="G7" s="124"/>
      <c r="H7" s="121"/>
      <c r="I7" s="122"/>
      <c r="J7" s="10"/>
      <c r="K7" s="129"/>
      <c r="L7" s="130"/>
      <c r="M7" s="132"/>
    </row>
    <row r="8" spans="1:13" ht="36" customHeight="1" x14ac:dyDescent="0.25">
      <c r="A8" s="125" t="s">
        <v>11</v>
      </c>
      <c r="B8" s="126"/>
      <c r="C8" s="126"/>
      <c r="D8" s="126"/>
      <c r="E8" s="126"/>
      <c r="F8" s="126"/>
      <c r="G8" s="126"/>
      <c r="H8" s="126"/>
      <c r="I8" s="127" t="s">
        <v>12</v>
      </c>
      <c r="J8" s="11">
        <f>J4*J6*(0.083)*(7.48)</f>
        <v>0</v>
      </c>
      <c r="K8" s="133" t="s">
        <v>13</v>
      </c>
      <c r="L8" s="134"/>
      <c r="M8" s="135" t="s">
        <v>14</v>
      </c>
    </row>
    <row r="9" spans="1:13" ht="2.25" customHeight="1" thickBot="1" x14ac:dyDescent="0.3">
      <c r="A9" s="13"/>
      <c r="B9" s="14"/>
      <c r="C9" s="14"/>
      <c r="D9" s="14"/>
      <c r="E9" s="14"/>
      <c r="F9" s="14"/>
      <c r="G9" s="14"/>
      <c r="H9" s="15"/>
      <c r="I9" s="16"/>
      <c r="J9" s="17"/>
      <c r="K9" s="18"/>
      <c r="L9" s="72"/>
      <c r="M9" s="19"/>
    </row>
    <row r="10" spans="1:13" ht="15.75" thickTop="1" x14ac:dyDescent="0.25">
      <c r="A10" s="91" t="s">
        <v>15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73"/>
      <c r="M10" s="20"/>
    </row>
    <row r="11" spans="1:13" ht="39.75" customHeight="1" x14ac:dyDescent="0.25">
      <c r="A11" s="82" t="s">
        <v>16</v>
      </c>
      <c r="B11" s="83"/>
      <c r="C11" s="83"/>
      <c r="D11" s="21"/>
      <c r="E11" s="7"/>
      <c r="F11" s="22">
        <v>3.5</v>
      </c>
      <c r="G11" s="84" t="s">
        <v>17</v>
      </c>
      <c r="H11" s="85"/>
      <c r="I11" s="86"/>
      <c r="J11" s="23">
        <f>D11*F11</f>
        <v>0</v>
      </c>
      <c r="K11" s="24" t="s">
        <v>6</v>
      </c>
      <c r="L11" s="71"/>
      <c r="M11" s="25" t="s">
        <v>18</v>
      </c>
    </row>
    <row r="12" spans="1:13" ht="1.5" customHeight="1" x14ac:dyDescent="0.25">
      <c r="A12" s="26"/>
      <c r="B12" s="27"/>
      <c r="C12" s="28"/>
      <c r="D12" s="29"/>
      <c r="E12" s="30"/>
      <c r="F12" s="30"/>
      <c r="G12" s="31"/>
      <c r="H12" s="32"/>
      <c r="I12" s="32"/>
      <c r="J12" s="33"/>
      <c r="K12" s="34"/>
      <c r="L12" s="70"/>
      <c r="M12" s="36"/>
    </row>
    <row r="13" spans="1:13" x14ac:dyDescent="0.25">
      <c r="A13" s="87" t="s">
        <v>19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74"/>
      <c r="M13" s="37"/>
    </row>
    <row r="14" spans="1:13" x14ac:dyDescent="0.25">
      <c r="A14" s="89" t="s">
        <v>20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75"/>
      <c r="M14" s="8"/>
    </row>
    <row r="15" spans="1:13" x14ac:dyDescent="0.25">
      <c r="A15" s="136" t="s">
        <v>21</v>
      </c>
      <c r="B15" s="137"/>
      <c r="C15" s="137"/>
      <c r="D15" s="137"/>
      <c r="E15" s="137"/>
      <c r="F15" s="137"/>
      <c r="G15" s="66" t="s">
        <v>22</v>
      </c>
      <c r="H15" s="100"/>
      <c r="I15" s="100"/>
      <c r="J15" s="100"/>
      <c r="K15" s="100"/>
      <c r="L15" s="71"/>
      <c r="M15" s="8"/>
    </row>
    <row r="16" spans="1:13" x14ac:dyDescent="0.25">
      <c r="A16" s="138" t="s">
        <v>23</v>
      </c>
      <c r="B16" s="139"/>
      <c r="C16" s="139"/>
      <c r="D16" s="139"/>
      <c r="E16" s="139"/>
      <c r="F16" s="118" t="s">
        <v>24</v>
      </c>
      <c r="G16" s="5"/>
      <c r="H16" s="4"/>
      <c r="I16" s="38" t="s">
        <v>25</v>
      </c>
      <c r="J16" s="11">
        <f>G16*100</f>
        <v>0</v>
      </c>
      <c r="K16" s="24" t="s">
        <v>6</v>
      </c>
      <c r="L16" s="76"/>
      <c r="M16" s="12" t="s">
        <v>26</v>
      </c>
    </row>
    <row r="17" spans="1:13" ht="15" customHeight="1" x14ac:dyDescent="0.25">
      <c r="A17" s="140" t="s">
        <v>27</v>
      </c>
      <c r="B17" s="141"/>
      <c r="C17" s="141"/>
      <c r="D17" s="141"/>
      <c r="E17" s="141"/>
      <c r="F17" s="142" t="s">
        <v>28</v>
      </c>
      <c r="G17" s="5"/>
      <c r="H17" s="4"/>
      <c r="I17" s="38" t="s">
        <v>29</v>
      </c>
      <c r="J17" s="11">
        <f>G17*200</f>
        <v>0</v>
      </c>
      <c r="K17" s="24" t="s">
        <v>6</v>
      </c>
      <c r="L17" s="76"/>
      <c r="M17" s="12" t="s">
        <v>30</v>
      </c>
    </row>
    <row r="18" spans="1:13" ht="33.75" customHeight="1" x14ac:dyDescent="0.25">
      <c r="A18" s="136" t="s">
        <v>31</v>
      </c>
      <c r="B18" s="137"/>
      <c r="C18" s="137"/>
      <c r="D18" s="137"/>
      <c r="E18" s="137"/>
      <c r="F18" s="137"/>
      <c r="G18" s="67" t="s">
        <v>32</v>
      </c>
      <c r="H18" s="97"/>
      <c r="I18" s="97"/>
      <c r="J18" s="97"/>
      <c r="K18" s="97"/>
      <c r="L18" s="71"/>
      <c r="M18" s="8"/>
    </row>
    <row r="19" spans="1:13" x14ac:dyDescent="0.25">
      <c r="A19" s="138" t="s">
        <v>33</v>
      </c>
      <c r="B19" s="139"/>
      <c r="C19" s="139"/>
      <c r="D19" s="139"/>
      <c r="E19" s="139"/>
      <c r="F19" s="118" t="s">
        <v>34</v>
      </c>
      <c r="G19" s="5"/>
      <c r="H19" s="4"/>
      <c r="I19" s="38" t="s">
        <v>35</v>
      </c>
      <c r="J19" s="11">
        <f>((($G19/2)^2)*3.14)*0.5</f>
        <v>0</v>
      </c>
      <c r="K19" s="24" t="s">
        <v>6</v>
      </c>
      <c r="L19" s="76"/>
      <c r="M19" s="39" t="s">
        <v>36</v>
      </c>
    </row>
    <row r="20" spans="1:13" x14ac:dyDescent="0.25">
      <c r="A20" s="138" t="s">
        <v>37</v>
      </c>
      <c r="B20" s="139"/>
      <c r="C20" s="139"/>
      <c r="D20" s="139"/>
      <c r="E20" s="139"/>
      <c r="F20" s="118" t="s">
        <v>38</v>
      </c>
      <c r="G20" s="5"/>
      <c r="H20" s="4"/>
      <c r="I20" s="38" t="s">
        <v>39</v>
      </c>
      <c r="J20" s="11">
        <f>((($G20/2)^2)*3.14)*0.5</f>
        <v>0</v>
      </c>
      <c r="K20" s="24" t="s">
        <v>6</v>
      </c>
      <c r="L20" s="76"/>
      <c r="M20" s="39" t="s">
        <v>40</v>
      </c>
    </row>
    <row r="21" spans="1:13" x14ac:dyDescent="0.25">
      <c r="A21" s="138" t="s">
        <v>41</v>
      </c>
      <c r="B21" s="139"/>
      <c r="C21" s="139"/>
      <c r="D21" s="139"/>
      <c r="E21" s="139"/>
      <c r="F21" s="118" t="s">
        <v>42</v>
      </c>
      <c r="G21" s="5"/>
      <c r="H21" s="4"/>
      <c r="I21" s="38" t="s">
        <v>43</v>
      </c>
      <c r="J21" s="11">
        <f>((($G21/2)^2)*3.14)*0.5</f>
        <v>0</v>
      </c>
      <c r="K21" s="24" t="s">
        <v>6</v>
      </c>
      <c r="L21" s="76"/>
      <c r="M21" s="39" t="s">
        <v>44</v>
      </c>
    </row>
    <row r="22" spans="1:13" x14ac:dyDescent="0.25">
      <c r="A22" s="93" t="s">
        <v>45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77"/>
      <c r="M22" s="8"/>
    </row>
    <row r="23" spans="1:13" ht="29.25" customHeight="1" x14ac:dyDescent="0.25">
      <c r="A23" s="140" t="s">
        <v>46</v>
      </c>
      <c r="B23" s="141"/>
      <c r="C23" s="141"/>
      <c r="D23" s="141"/>
      <c r="E23" s="141"/>
      <c r="F23" s="143" t="s">
        <v>47</v>
      </c>
      <c r="G23" s="40">
        <v>2.48</v>
      </c>
      <c r="H23" s="101"/>
      <c r="I23" s="102"/>
      <c r="J23" s="102"/>
      <c r="K23" s="102"/>
      <c r="L23" s="78"/>
      <c r="M23" s="25" t="s">
        <v>48</v>
      </c>
    </row>
    <row r="24" spans="1:13" x14ac:dyDescent="0.25">
      <c r="A24" s="138"/>
      <c r="B24" s="139"/>
      <c r="C24" s="139"/>
      <c r="D24" s="139"/>
      <c r="E24" s="139"/>
      <c r="F24" s="139"/>
      <c r="G24" s="68" t="s">
        <v>49</v>
      </c>
      <c r="H24" s="7"/>
      <c r="I24" s="105"/>
      <c r="J24" s="105"/>
      <c r="K24" s="105"/>
      <c r="L24" s="71"/>
      <c r="M24" s="8"/>
    </row>
    <row r="25" spans="1:13" x14ac:dyDescent="0.25">
      <c r="A25" s="138" t="s">
        <v>50</v>
      </c>
      <c r="B25" s="139"/>
      <c r="C25" s="139"/>
      <c r="D25" s="139"/>
      <c r="E25" s="139"/>
      <c r="F25" s="118" t="s">
        <v>51</v>
      </c>
      <c r="G25" s="5"/>
      <c r="H25" s="4"/>
      <c r="I25" s="38" t="s">
        <v>52</v>
      </c>
      <c r="J25" s="11">
        <f>$G25*$G$23</f>
        <v>0</v>
      </c>
      <c r="K25" s="24" t="s">
        <v>6</v>
      </c>
      <c r="L25" s="76"/>
      <c r="M25" s="41" t="s">
        <v>53</v>
      </c>
    </row>
    <row r="26" spans="1:13" x14ac:dyDescent="0.25">
      <c r="A26" s="138" t="s">
        <v>54</v>
      </c>
      <c r="B26" s="139"/>
      <c r="C26" s="139"/>
      <c r="D26" s="139"/>
      <c r="E26" s="139"/>
      <c r="F26" s="118" t="s">
        <v>55</v>
      </c>
      <c r="G26" s="5"/>
      <c r="H26" s="4"/>
      <c r="I26" s="38" t="s">
        <v>56</v>
      </c>
      <c r="J26" s="11">
        <f>$G26*$G$23</f>
        <v>0</v>
      </c>
      <c r="K26" s="24" t="s">
        <v>6</v>
      </c>
      <c r="L26" s="76"/>
      <c r="M26" s="41" t="s">
        <v>57</v>
      </c>
    </row>
    <row r="27" spans="1:13" x14ac:dyDescent="0.25">
      <c r="A27" s="89" t="s">
        <v>58</v>
      </c>
      <c r="B27" s="90"/>
      <c r="C27" s="90"/>
      <c r="D27" s="90"/>
      <c r="E27" s="90"/>
      <c r="F27" s="90"/>
      <c r="G27" s="42" t="s">
        <v>59</v>
      </c>
      <c r="H27" s="4"/>
      <c r="I27" s="107"/>
      <c r="J27" s="107"/>
      <c r="K27" s="107"/>
      <c r="L27" s="76"/>
      <c r="M27" s="41"/>
    </row>
    <row r="28" spans="1:13" x14ac:dyDescent="0.25">
      <c r="A28" s="98" t="s">
        <v>60</v>
      </c>
      <c r="B28" s="99"/>
      <c r="C28" s="99"/>
      <c r="D28" s="99"/>
      <c r="E28" s="99"/>
      <c r="F28" s="4" t="s">
        <v>61</v>
      </c>
      <c r="G28" s="5">
        <v>0</v>
      </c>
      <c r="H28" s="4"/>
      <c r="I28" s="38" t="s">
        <v>62</v>
      </c>
      <c r="J28" s="11">
        <f>G28*G29*G23*7.48</f>
        <v>0</v>
      </c>
      <c r="K28" s="24" t="s">
        <v>6</v>
      </c>
      <c r="L28" s="76"/>
      <c r="M28" s="43" t="s">
        <v>63</v>
      </c>
    </row>
    <row r="29" spans="1:13" x14ac:dyDescent="0.25">
      <c r="A29" s="98" t="s">
        <v>64</v>
      </c>
      <c r="B29" s="99"/>
      <c r="C29" s="99"/>
      <c r="D29" s="99"/>
      <c r="E29" s="99"/>
      <c r="F29" s="69" t="s">
        <v>65</v>
      </c>
      <c r="G29" s="44">
        <v>0.35</v>
      </c>
      <c r="H29" s="4"/>
      <c r="I29" s="106"/>
      <c r="J29" s="106"/>
      <c r="K29" s="106"/>
      <c r="L29" s="76"/>
      <c r="M29" s="43"/>
    </row>
    <row r="30" spans="1:13" x14ac:dyDescent="0.25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77"/>
      <c r="M30" s="8"/>
    </row>
    <row r="31" spans="1:13" x14ac:dyDescent="0.25">
      <c r="A31" s="103" t="s">
        <v>115</v>
      </c>
      <c r="B31" s="104"/>
      <c r="C31" s="104"/>
      <c r="D31" s="104"/>
      <c r="E31" s="104"/>
      <c r="F31" s="104"/>
      <c r="G31" s="104"/>
      <c r="H31" s="104"/>
      <c r="I31" s="4" t="s">
        <v>67</v>
      </c>
      <c r="J31" s="5"/>
      <c r="K31" s="6" t="s">
        <v>6</v>
      </c>
      <c r="L31" s="4"/>
      <c r="M31" s="166" t="s">
        <v>68</v>
      </c>
    </row>
    <row r="32" spans="1:13" x14ac:dyDescent="0.25">
      <c r="A32" s="93" t="s">
        <v>69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77"/>
      <c r="M32" s="166"/>
    </row>
    <row r="33" spans="1:13" x14ac:dyDescent="0.25">
      <c r="A33" s="98" t="s">
        <v>70</v>
      </c>
      <c r="B33" s="99"/>
      <c r="C33" s="99"/>
      <c r="D33" s="99"/>
      <c r="E33" s="99"/>
      <c r="F33" s="99"/>
      <c r="G33" s="99"/>
      <c r="H33" s="99"/>
      <c r="I33" s="4" t="s">
        <v>71</v>
      </c>
      <c r="J33" s="5"/>
      <c r="K33" s="6" t="s">
        <v>6</v>
      </c>
      <c r="L33" s="4"/>
      <c r="M33" s="166" t="s">
        <v>72</v>
      </c>
    </row>
    <row r="34" spans="1:13" x14ac:dyDescent="0.25">
      <c r="A34" s="93" t="s">
        <v>73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77"/>
      <c r="M34" s="166"/>
    </row>
    <row r="35" spans="1:13" x14ac:dyDescent="0.25">
      <c r="A35" s="98" t="s">
        <v>74</v>
      </c>
      <c r="B35" s="99"/>
      <c r="C35" s="99"/>
      <c r="D35" s="99"/>
      <c r="E35" s="99"/>
      <c r="F35" s="99"/>
      <c r="G35" s="99"/>
      <c r="H35" s="99"/>
      <c r="I35" s="4" t="s">
        <v>75</v>
      </c>
      <c r="J35" s="5"/>
      <c r="K35" s="6" t="s">
        <v>6</v>
      </c>
      <c r="L35" s="4"/>
      <c r="M35" s="166" t="s">
        <v>76</v>
      </c>
    </row>
    <row r="36" spans="1:13" x14ac:dyDescent="0.25">
      <c r="A36" s="93" t="s">
        <v>77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77"/>
      <c r="M36" s="166"/>
    </row>
    <row r="37" spans="1:13" ht="15" customHeight="1" x14ac:dyDescent="0.25">
      <c r="A37" s="95" t="s">
        <v>78</v>
      </c>
      <c r="B37" s="96"/>
      <c r="C37" s="96"/>
      <c r="D37" s="96"/>
      <c r="E37" s="96"/>
      <c r="F37" s="96"/>
      <c r="G37" s="96"/>
      <c r="H37" s="96"/>
      <c r="I37" s="4" t="s">
        <v>79</v>
      </c>
      <c r="J37" s="5"/>
      <c r="K37" s="6" t="s">
        <v>6</v>
      </c>
      <c r="L37" s="4"/>
      <c r="M37" s="166" t="s">
        <v>80</v>
      </c>
    </row>
    <row r="38" spans="1:13" x14ac:dyDescent="0.25">
      <c r="A38" s="93" t="s">
        <v>81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77"/>
      <c r="M38" s="166"/>
    </row>
    <row r="39" spans="1:13" x14ac:dyDescent="0.25">
      <c r="A39" s="98" t="s">
        <v>82</v>
      </c>
      <c r="B39" s="99"/>
      <c r="C39" s="99"/>
      <c r="D39" s="99"/>
      <c r="E39" s="99"/>
      <c r="F39" s="99"/>
      <c r="G39" s="99"/>
      <c r="H39" s="99"/>
      <c r="I39" s="4" t="s">
        <v>83</v>
      </c>
      <c r="J39" s="5"/>
      <c r="K39" s="6" t="s">
        <v>6</v>
      </c>
      <c r="L39" s="4"/>
      <c r="M39" s="166" t="s">
        <v>84</v>
      </c>
    </row>
    <row r="40" spans="1:13" x14ac:dyDescent="0.25">
      <c r="A40" s="93" t="s">
        <v>85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77"/>
      <c r="M40" s="166"/>
    </row>
    <row r="41" spans="1:13" ht="16.5" customHeight="1" x14ac:dyDescent="0.25">
      <c r="A41" s="98" t="s">
        <v>86</v>
      </c>
      <c r="B41" s="99"/>
      <c r="C41" s="99"/>
      <c r="D41" s="99"/>
      <c r="E41" s="99"/>
      <c r="F41" s="99"/>
      <c r="G41" s="99"/>
      <c r="H41" s="99"/>
      <c r="I41" s="4" t="s">
        <v>87</v>
      </c>
      <c r="J41" s="5"/>
      <c r="K41" s="6" t="s">
        <v>6</v>
      </c>
      <c r="L41" s="4"/>
      <c r="M41" s="166" t="s">
        <v>88</v>
      </c>
    </row>
    <row r="42" spans="1:13" ht="1.5" customHeight="1" x14ac:dyDescent="0.25">
      <c r="A42" s="45"/>
      <c r="B42" s="46"/>
      <c r="C42" s="46"/>
      <c r="D42" s="46"/>
      <c r="E42" s="46"/>
      <c r="F42" s="46"/>
      <c r="G42" s="47"/>
      <c r="H42" s="47"/>
      <c r="I42" s="48"/>
      <c r="J42" s="31"/>
      <c r="K42" s="49"/>
      <c r="L42" s="48"/>
      <c r="M42" s="50"/>
    </row>
    <row r="43" spans="1:13" ht="1.5" customHeight="1" x14ac:dyDescent="0.25">
      <c r="A43" s="51"/>
      <c r="B43" s="52"/>
      <c r="C43" s="52"/>
      <c r="D43" s="53"/>
      <c r="E43" s="53"/>
      <c r="F43" s="53"/>
      <c r="G43" s="53"/>
      <c r="H43" s="53"/>
      <c r="I43" s="54"/>
      <c r="J43" s="9"/>
      <c r="K43" s="55"/>
      <c r="L43" s="54"/>
      <c r="M43" s="56"/>
    </row>
    <row r="44" spans="1:13" ht="32.25" customHeight="1" x14ac:dyDescent="0.25">
      <c r="A44" s="114" t="s">
        <v>89</v>
      </c>
      <c r="B44" s="115"/>
      <c r="C44" s="115"/>
      <c r="D44" s="115"/>
      <c r="E44" s="115"/>
      <c r="F44" s="115"/>
      <c r="G44" s="115"/>
      <c r="H44" s="115"/>
      <c r="I44" s="144" t="s">
        <v>90</v>
      </c>
      <c r="J44" s="145">
        <f>SUM(J11:J41)</f>
        <v>0</v>
      </c>
      <c r="K44" s="146" t="s">
        <v>6</v>
      </c>
      <c r="L44" s="147"/>
      <c r="M44" s="131" t="s">
        <v>91</v>
      </c>
    </row>
    <row r="45" spans="1:13" ht="1.5" customHeight="1" x14ac:dyDescent="0.25">
      <c r="A45" s="148"/>
      <c r="B45" s="149"/>
      <c r="C45" s="149"/>
      <c r="D45" s="150"/>
      <c r="E45" s="150"/>
      <c r="F45" s="150"/>
      <c r="G45" s="150"/>
      <c r="H45" s="151"/>
      <c r="I45" s="152"/>
      <c r="J45" s="153"/>
      <c r="K45" s="154"/>
      <c r="L45" s="155"/>
      <c r="M45" s="156"/>
    </row>
    <row r="46" spans="1:13" ht="1.5" customHeight="1" x14ac:dyDescent="0.25">
      <c r="A46" s="157"/>
      <c r="B46" s="158"/>
      <c r="C46" s="158"/>
      <c r="D46" s="159"/>
      <c r="E46" s="159"/>
      <c r="F46" s="159"/>
      <c r="G46" s="159"/>
      <c r="H46" s="160"/>
      <c r="I46" s="161"/>
      <c r="J46" s="162"/>
      <c r="K46" s="163"/>
      <c r="L46" s="164"/>
      <c r="M46" s="165"/>
    </row>
    <row r="47" spans="1:13" ht="32.25" customHeight="1" x14ac:dyDescent="0.25">
      <c r="A47" s="125" t="s">
        <v>92</v>
      </c>
      <c r="B47" s="126"/>
      <c r="C47" s="126"/>
      <c r="D47" s="126"/>
      <c r="E47" s="126"/>
      <c r="F47" s="126"/>
      <c r="G47" s="126"/>
      <c r="H47" s="126"/>
      <c r="I47" s="144" t="s">
        <v>93</v>
      </c>
      <c r="J47" s="145">
        <f>J4-$J$44</f>
        <v>0</v>
      </c>
      <c r="K47" s="146" t="s">
        <v>6</v>
      </c>
      <c r="L47" s="147"/>
      <c r="M47" s="166" t="s">
        <v>94</v>
      </c>
    </row>
    <row r="48" spans="1:13" ht="1.5" customHeight="1" x14ac:dyDescent="0.25">
      <c r="A48" s="148"/>
      <c r="B48" s="149"/>
      <c r="C48" s="149"/>
      <c r="D48" s="167"/>
      <c r="E48" s="167"/>
      <c r="F48" s="167"/>
      <c r="G48" s="167"/>
      <c r="H48" s="167"/>
      <c r="I48" s="152"/>
      <c r="J48" s="153"/>
      <c r="K48" s="154"/>
      <c r="L48" s="155"/>
      <c r="M48" s="168"/>
    </row>
    <row r="49" spans="1:13" ht="2.25" customHeight="1" x14ac:dyDescent="0.25">
      <c r="A49" s="157"/>
      <c r="B49" s="158"/>
      <c r="C49" s="158"/>
      <c r="D49" s="169"/>
      <c r="E49" s="169"/>
      <c r="F49" s="169"/>
      <c r="G49" s="169"/>
      <c r="H49" s="169"/>
      <c r="I49" s="161"/>
      <c r="J49" s="162"/>
      <c r="K49" s="170"/>
      <c r="L49" s="164"/>
      <c r="M49" s="171"/>
    </row>
    <row r="50" spans="1:13" ht="37.5" customHeight="1" x14ac:dyDescent="0.25">
      <c r="A50" s="125" t="s">
        <v>95</v>
      </c>
      <c r="B50" s="126"/>
      <c r="C50" s="126"/>
      <c r="D50" s="126"/>
      <c r="E50" s="126"/>
      <c r="F50" s="126"/>
      <c r="G50" s="126"/>
      <c r="H50" s="126"/>
      <c r="I50" s="144" t="s">
        <v>96</v>
      </c>
      <c r="J50" s="172">
        <f>J47*J6*(0.083)*(7.48)</f>
        <v>0</v>
      </c>
      <c r="K50" s="173" t="s">
        <v>13</v>
      </c>
      <c r="L50" s="134"/>
      <c r="M50" s="135" t="s">
        <v>97</v>
      </c>
    </row>
    <row r="51" spans="1:13" ht="2.25" customHeight="1" x14ac:dyDescent="0.25">
      <c r="A51" s="148"/>
      <c r="B51" s="149"/>
      <c r="C51" s="149"/>
      <c r="D51" s="167"/>
      <c r="E51" s="167"/>
      <c r="F51" s="167"/>
      <c r="G51" s="167"/>
      <c r="H51" s="167"/>
      <c r="I51" s="152"/>
      <c r="J51" s="153"/>
      <c r="K51" s="174"/>
      <c r="L51" s="175"/>
      <c r="M51" s="176"/>
    </row>
    <row r="52" spans="1:13" ht="2.25" hidden="1" customHeight="1" x14ac:dyDescent="0.25">
      <c r="A52" s="157"/>
      <c r="B52" s="158"/>
      <c r="C52" s="158"/>
      <c r="D52" s="169"/>
      <c r="E52" s="169"/>
      <c r="F52" s="169"/>
      <c r="G52" s="169"/>
      <c r="H52" s="169"/>
      <c r="I52" s="161"/>
      <c r="J52" s="177"/>
      <c r="K52" s="178"/>
      <c r="L52" s="179"/>
      <c r="M52" s="180"/>
    </row>
    <row r="53" spans="1:13" ht="25.5" customHeight="1" x14ac:dyDescent="0.25">
      <c r="A53" s="125" t="s">
        <v>98</v>
      </c>
      <c r="B53" s="126"/>
      <c r="C53" s="126"/>
      <c r="D53" s="126"/>
      <c r="E53" s="126"/>
      <c r="F53" s="126"/>
      <c r="G53" s="126"/>
      <c r="H53" s="181" t="s">
        <v>99</v>
      </c>
      <c r="I53" s="182"/>
      <c r="J53" s="183" t="e">
        <f>((J8-J50)/J8)*100</f>
        <v>#DIV/0!</v>
      </c>
      <c r="K53" s="184" t="s">
        <v>100</v>
      </c>
      <c r="L53" s="185"/>
      <c r="M53" s="166" t="s">
        <v>101</v>
      </c>
    </row>
    <row r="54" spans="1:13" ht="1.5" customHeight="1" x14ac:dyDescent="0.25">
      <c r="A54" s="57"/>
      <c r="B54" s="58"/>
      <c r="C54" s="58"/>
      <c r="D54" s="58"/>
      <c r="E54" s="58"/>
      <c r="F54" s="58"/>
      <c r="G54" s="58"/>
      <c r="H54" s="58"/>
      <c r="I54" s="58"/>
      <c r="J54" s="35"/>
      <c r="K54" s="35"/>
      <c r="L54" s="58"/>
      <c r="M54" s="59"/>
    </row>
    <row r="55" spans="1:13" ht="31.5" customHeight="1" x14ac:dyDescent="0.25">
      <c r="A55" s="186" t="s">
        <v>102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</row>
    <row r="56" spans="1:13" x14ac:dyDescent="0.25">
      <c r="A56" s="186" t="s">
        <v>103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8"/>
    </row>
    <row r="57" spans="1:13" x14ac:dyDescent="0.25">
      <c r="A57" s="189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</row>
    <row r="58" spans="1:13" x14ac:dyDescent="0.25">
      <c r="A58" s="192"/>
      <c r="B58" s="193" t="s">
        <v>104</v>
      </c>
      <c r="C58" s="194" t="s">
        <v>105</v>
      </c>
      <c r="D58" s="195"/>
      <c r="E58" s="196"/>
      <c r="F58" s="196"/>
      <c r="G58" s="197" t="s">
        <v>106</v>
      </c>
      <c r="H58" s="196"/>
      <c r="I58" s="196"/>
      <c r="J58" s="196"/>
      <c r="K58" s="196"/>
      <c r="L58" s="196"/>
      <c r="M58" s="198"/>
    </row>
    <row r="59" spans="1:13" x14ac:dyDescent="0.25">
      <c r="A59" s="192"/>
      <c r="B59" s="199"/>
      <c r="C59" s="199"/>
      <c r="D59" s="199"/>
      <c r="E59" s="196"/>
      <c r="F59" s="196"/>
      <c r="G59" s="196"/>
      <c r="H59" s="196"/>
      <c r="I59" s="196"/>
      <c r="J59" s="196"/>
      <c r="K59" s="196"/>
      <c r="L59" s="196"/>
      <c r="M59" s="200"/>
    </row>
    <row r="60" spans="1:13" x14ac:dyDescent="0.25">
      <c r="A60" s="192"/>
      <c r="B60" s="201" t="s">
        <v>107</v>
      </c>
      <c r="C60" s="202" t="s">
        <v>108</v>
      </c>
      <c r="D60" s="195"/>
      <c r="E60" s="196"/>
      <c r="F60" s="196"/>
      <c r="G60" s="203" t="s">
        <v>109</v>
      </c>
      <c r="H60" s="196"/>
      <c r="I60" s="196"/>
      <c r="J60" s="196"/>
      <c r="K60" s="196"/>
      <c r="L60" s="196"/>
      <c r="M60" s="200"/>
    </row>
    <row r="61" spans="1:13" x14ac:dyDescent="0.25">
      <c r="A61" s="192"/>
      <c r="B61" s="204"/>
      <c r="C61" s="199"/>
      <c r="D61" s="199"/>
      <c r="E61" s="196"/>
      <c r="F61" s="196"/>
      <c r="G61" s="196"/>
      <c r="H61" s="196"/>
      <c r="I61" s="196"/>
      <c r="J61" s="196"/>
      <c r="K61" s="196"/>
      <c r="L61" s="196"/>
      <c r="M61" s="200"/>
    </row>
    <row r="62" spans="1:13" x14ac:dyDescent="0.25">
      <c r="A62" s="192"/>
      <c r="B62" s="205" t="s">
        <v>110</v>
      </c>
      <c r="C62" s="206" t="s">
        <v>111</v>
      </c>
      <c r="D62" s="195"/>
      <c r="E62" s="196"/>
      <c r="F62" s="196"/>
      <c r="G62" s="203" t="s">
        <v>112</v>
      </c>
      <c r="H62" s="196"/>
      <c r="I62" s="196"/>
      <c r="J62" s="196"/>
      <c r="K62" s="196"/>
      <c r="L62" s="196"/>
      <c r="M62" s="207"/>
    </row>
    <row r="63" spans="1:13" x14ac:dyDescent="0.25">
      <c r="A63" s="208"/>
      <c r="B63" s="209" t="s">
        <v>113</v>
      </c>
      <c r="C63" s="210"/>
      <c r="D63" s="210"/>
      <c r="E63" s="210"/>
      <c r="F63" s="210"/>
      <c r="G63" s="211" t="s">
        <v>114</v>
      </c>
      <c r="H63" s="210"/>
      <c r="I63" s="210"/>
      <c r="J63" s="210"/>
      <c r="K63" s="210"/>
      <c r="L63" s="210"/>
      <c r="M63" s="212"/>
    </row>
    <row r="64" spans="1:13" x14ac:dyDescent="0.25">
      <c r="A64" s="60">
        <v>3.5</v>
      </c>
      <c r="B64" s="61">
        <v>2.48</v>
      </c>
      <c r="C64" s="60">
        <v>0.65</v>
      </c>
      <c r="D64" s="62"/>
      <c r="E64" s="62"/>
      <c r="F64" s="62"/>
      <c r="G64" s="62"/>
      <c r="H64" s="62"/>
      <c r="I64" s="62"/>
      <c r="J64" s="62"/>
      <c r="K64" s="62"/>
      <c r="L64" s="62"/>
      <c r="M64" s="63"/>
    </row>
    <row r="65" spans="1:13" x14ac:dyDescent="0.25">
      <c r="A65" s="61">
        <v>1.3</v>
      </c>
      <c r="B65" s="61">
        <v>1.24</v>
      </c>
      <c r="C65" s="61">
        <v>1.3</v>
      </c>
      <c r="D65" s="64"/>
      <c r="E65" s="64"/>
      <c r="F65" s="64"/>
      <c r="G65" s="64"/>
      <c r="H65" s="64"/>
      <c r="I65" s="64"/>
      <c r="J65" s="64"/>
      <c r="K65" s="64"/>
      <c r="L65" s="64"/>
      <c r="M65" s="65"/>
    </row>
  </sheetData>
  <sheetProtection algorithmName="SHA-512" hashValue="JnYtRT3DQlsUesMdVKUsze9Rn2O/Xmf++O6d1wVkbJJtR9Yk07+TRl6bMW0u8Q59hDFuy+8PFEvum0NRB5acng==" saltValue="BH50BJHdkOqfDedSPBwBwQ==" spinCount="100000" sheet="1" objects="1" scenarios="1" formatColumns="0" formatRows="0"/>
  <mergeCells count="56">
    <mergeCell ref="A44:H44"/>
    <mergeCell ref="A47:H47"/>
    <mergeCell ref="A50:H50"/>
    <mergeCell ref="I29:K29"/>
    <mergeCell ref="I27:K27"/>
    <mergeCell ref="A39:H39"/>
    <mergeCell ref="A40:K40"/>
    <mergeCell ref="A41:H41"/>
    <mergeCell ref="A35:H35"/>
    <mergeCell ref="A36:K36"/>
    <mergeCell ref="A37:H37"/>
    <mergeCell ref="H23:K23"/>
    <mergeCell ref="A32:K32"/>
    <mergeCell ref="A34:K34"/>
    <mergeCell ref="A31:H31"/>
    <mergeCell ref="A33:H33"/>
    <mergeCell ref="A23:E23"/>
    <mergeCell ref="I24:K24"/>
    <mergeCell ref="A24:F24"/>
    <mergeCell ref="A25:E25"/>
    <mergeCell ref="A26:E26"/>
    <mergeCell ref="A27:F27"/>
    <mergeCell ref="A28:E28"/>
    <mergeCell ref="A29:E29"/>
    <mergeCell ref="A30:K30"/>
    <mergeCell ref="C62:D62"/>
    <mergeCell ref="A4:H4"/>
    <mergeCell ref="A6:H6"/>
    <mergeCell ref="A8:H8"/>
    <mergeCell ref="A15:F15"/>
    <mergeCell ref="H15:K15"/>
    <mergeCell ref="A17:E17"/>
    <mergeCell ref="A53:G53"/>
    <mergeCell ref="H53:I53"/>
    <mergeCell ref="A55:M55"/>
    <mergeCell ref="A56:M56"/>
    <mergeCell ref="C58:D58"/>
    <mergeCell ref="C60:D60"/>
    <mergeCell ref="A38:K38"/>
    <mergeCell ref="A19:E19"/>
    <mergeCell ref="A20:E20"/>
    <mergeCell ref="A21:E21"/>
    <mergeCell ref="A22:K22"/>
    <mergeCell ref="A16:E16"/>
    <mergeCell ref="A18:F18"/>
    <mergeCell ref="H18:K18"/>
    <mergeCell ref="A1:M1"/>
    <mergeCell ref="A11:C11"/>
    <mergeCell ref="G11:I11"/>
    <mergeCell ref="A13:K13"/>
    <mergeCell ref="A14:K14"/>
    <mergeCell ref="A10:K10"/>
    <mergeCell ref="A2:I2"/>
    <mergeCell ref="J2:K2"/>
    <mergeCell ref="A3:I3"/>
    <mergeCell ref="J3:K3"/>
  </mergeCells>
  <dataValidations count="3">
    <dataValidation type="list" allowBlank="1" showInputMessage="1" showErrorMessage="1" promptTitle="Square Foot Credit Per Gallon" prompt="2.48 for Humboldt Bay Area_x000a_1.24 for Shelter Cove" sqref="G23" xr:uid="{5D13DC99-D0CA-4BEB-BB87-D6881918E0CF}">
      <formula1>$B$64:$B$65</formula1>
    </dataValidation>
    <dataValidation type="list" allowBlank="1" showInputMessage="1" showErrorMessage="1" promptTitle="85th Percentile 24-Hour Storm" prompt="0.65 - inch for Humboldt Bay Area_x000a_1.3 - inch for Shelter Cove" sqref="J6" xr:uid="{5FCA9DF6-5C13-4934-97D0-9B74F8CBFC17}">
      <formula1>$C$64:$C$65</formula1>
    </dataValidation>
    <dataValidation type="list" allowBlank="1" showInputMessage="1" showErrorMessage="1" promptTitle="SRA Multiplier" prompt="3.5 for Humboldt Bay Area_x000a_1.3 for Shelter Cove" sqref="F11" xr:uid="{D792F4C1-384C-4231-BDE7-FE1D72FEEDF8}">
      <formula1>$A$64:$A$65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Projects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2021-11-05T15:52:07Z</dcterms:modified>
</cp:coreProperties>
</file>